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600" windowHeight="9150"/>
  </bookViews>
  <sheets>
    <sheet name="资金分配表" sheetId="6" r:id="rId1"/>
  </sheets>
  <calcPr calcId="145621"/>
</workbook>
</file>

<file path=xl/calcChain.xml><?xml version="1.0" encoding="utf-8"?>
<calcChain xmlns="http://schemas.openxmlformats.org/spreadsheetml/2006/main">
  <c r="E4" i="6" l="1"/>
  <c r="F4" i="6"/>
  <c r="G4" i="6"/>
  <c r="D4" i="6"/>
  <c r="E11" i="6" l="1"/>
  <c r="F11" i="6"/>
  <c r="G11" i="6"/>
  <c r="D11" i="6"/>
  <c r="G6" i="6" l="1"/>
  <c r="G13" i="6" s="1"/>
  <c r="E6" i="6"/>
  <c r="E13" i="6" s="1"/>
  <c r="D6" i="6"/>
  <c r="D13" i="6" s="1"/>
  <c r="F6" i="6"/>
  <c r="F13" i="6" s="1"/>
  <c r="H10" i="6" l="1"/>
  <c r="H8" i="6"/>
  <c r="H5" i="6"/>
  <c r="H12" i="6"/>
  <c r="H9" i="6"/>
  <c r="I9" i="6" s="1"/>
  <c r="H7" i="6"/>
  <c r="I12" i="6"/>
  <c r="I11" i="6" s="1"/>
  <c r="I7" i="6"/>
  <c r="I10" i="6"/>
  <c r="I8" i="6"/>
  <c r="I6" i="6" l="1"/>
  <c r="I5" i="6"/>
  <c r="I4" i="6" s="1"/>
  <c r="I13" i="6" l="1"/>
</calcChain>
</file>

<file path=xl/sharedStrings.xml><?xml version="1.0" encoding="utf-8"?>
<sst xmlns="http://schemas.openxmlformats.org/spreadsheetml/2006/main" count="34" uniqueCount="31">
  <si>
    <t>序号</t>
  </si>
  <si>
    <t>企业名称</t>
  </si>
  <si>
    <t>台州市路桥金清汽车运输有限公司</t>
  </si>
  <si>
    <t>台州市华南交通发展有限公司</t>
  </si>
  <si>
    <t>填报单位（盖章）：台州市道路运输管理局</t>
  </si>
  <si>
    <t>属地</t>
  </si>
  <si>
    <t>车辆数量（辆）</t>
  </si>
  <si>
    <t>座位总数（座）</t>
  </si>
  <si>
    <t>年度营运里程数（公里）</t>
  </si>
  <si>
    <t>企业URB（座*公里）</t>
  </si>
  <si>
    <t>补贴金额/万公里每座（元）</t>
  </si>
  <si>
    <t>补贴资金（元）</t>
  </si>
  <si>
    <t>椒江区</t>
  </si>
  <si>
    <t>小计</t>
  </si>
  <si>
    <t>浙江金豹运业有限公司</t>
  </si>
  <si>
    <t>路桥区</t>
  </si>
  <si>
    <t>台州市路桥汽车运输总公司</t>
  </si>
  <si>
    <t xml:space="preserve">台州市路桥运输公司 </t>
  </si>
  <si>
    <t>合计</t>
  </si>
  <si>
    <t>备注：1、补贴资金分配公式：各企业补贴资金=补贴金额/万公里每座*企业URB</t>
  </si>
  <si>
    <t xml:space="preserve">      2、补贴金额/万公里每座=总补贴资金/全市区URB</t>
  </si>
  <si>
    <t xml:space="preserve">      3、单车URB=座位数*年度营运里程数</t>
  </si>
  <si>
    <t>制表人：                                  审核人：                                     负责人：</t>
    <phoneticPr fontId="1" type="noConversion"/>
  </si>
  <si>
    <t>—</t>
    <phoneticPr fontId="1" type="noConversion"/>
  </si>
  <si>
    <t>台州市公交巴士有限公司</t>
    <phoneticPr fontId="1" type="noConversion"/>
  </si>
  <si>
    <t>小计</t>
    <phoneticPr fontId="1" type="noConversion"/>
  </si>
  <si>
    <t>—</t>
    <phoneticPr fontId="1" type="noConversion"/>
  </si>
  <si>
    <t>填报时间：2020.5.8</t>
    <phoneticPr fontId="1" type="noConversion"/>
  </si>
  <si>
    <t>—</t>
    <phoneticPr fontId="1" type="noConversion"/>
  </si>
  <si>
    <t xml:space="preserve">      4、2019年度总补贴资金344.61万元</t>
    <phoneticPr fontId="1" type="noConversion"/>
  </si>
  <si>
    <t>2019年度台州市区农村客运油价补贴资金分配明细表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</si>
</sst>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6" fillId="0" borderId="0" xfId="7" applyFont="1"/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/>
    </xf>
    <xf numFmtId="0" fontId="6" fillId="2" borderId="1" xfId="7" applyFont="1" applyFill="1" applyBorder="1" applyAlignment="1">
      <alignment horizontal="center"/>
    </xf>
    <xf numFmtId="0" fontId="7" fillId="2" borderId="1" xfId="7" applyFont="1" applyFill="1" applyBorder="1" applyAlignment="1">
      <alignment horizontal="center"/>
    </xf>
    <xf numFmtId="176" fontId="6" fillId="0" borderId="1" xfId="7" applyNumberFormat="1" applyFont="1" applyBorder="1" applyAlignment="1">
      <alignment horizontal="center" vertical="center" wrapText="1"/>
    </xf>
    <xf numFmtId="176" fontId="6" fillId="0" borderId="1" xfId="7" applyNumberFormat="1" applyFont="1" applyBorder="1" applyAlignment="1">
      <alignment horizontal="center"/>
    </xf>
    <xf numFmtId="176" fontId="6" fillId="2" borderId="1" xfId="7" applyNumberFormat="1" applyFont="1" applyFill="1" applyBorder="1" applyAlignment="1">
      <alignment horizontal="center"/>
    </xf>
    <xf numFmtId="176" fontId="0" fillId="0" borderId="0" xfId="0" applyNumberFormat="1">
      <alignment vertical="center"/>
    </xf>
    <xf numFmtId="0" fontId="6" fillId="2" borderId="1" xfId="7" applyFont="1" applyFill="1" applyBorder="1" applyAlignment="1">
      <alignment horizontal="center" vertical="center"/>
    </xf>
    <xf numFmtId="0" fontId="6" fillId="0" borderId="1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177" fontId="6" fillId="2" borderId="1" xfId="7" applyNumberFormat="1" applyFont="1" applyFill="1" applyBorder="1" applyAlignment="1">
      <alignment horizontal="center"/>
    </xf>
    <xf numFmtId="176" fontId="7" fillId="2" borderId="1" xfId="7" applyNumberFormat="1" applyFont="1" applyFill="1" applyBorder="1" applyAlignment="1">
      <alignment horizontal="center"/>
    </xf>
    <xf numFmtId="177" fontId="6" fillId="0" borderId="1" xfId="7" applyNumberFormat="1" applyFont="1" applyBorder="1" applyAlignment="1">
      <alignment horizontal="center"/>
    </xf>
    <xf numFmtId="0" fontId="6" fillId="0" borderId="0" xfId="7" applyFont="1" applyAlignment="1">
      <alignment horizontal="left"/>
    </xf>
    <xf numFmtId="0" fontId="5" fillId="0" borderId="0" xfId="7" applyFont="1" applyAlignment="1">
      <alignment horizontal="center" vertical="center"/>
    </xf>
    <xf numFmtId="0" fontId="6" fillId="0" borderId="2" xfId="7" applyFont="1" applyBorder="1" applyAlignment="1">
      <alignment horizontal="center"/>
    </xf>
    <xf numFmtId="0" fontId="6" fillId="0" borderId="1" xfId="7" applyFont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/>
    </xf>
    <xf numFmtId="0" fontId="6" fillId="0" borderId="1" xfId="7" applyFont="1" applyBorder="1" applyAlignment="1">
      <alignment horizontal="center"/>
    </xf>
    <xf numFmtId="0" fontId="6" fillId="0" borderId="0" xfId="7" applyFont="1" applyBorder="1" applyAlignment="1">
      <alignment horizontal="left"/>
    </xf>
    <xf numFmtId="0" fontId="6" fillId="0" borderId="3" xfId="7" applyFont="1" applyBorder="1" applyAlignment="1">
      <alignment horizontal="left" vertical="center"/>
    </xf>
    <xf numFmtId="0" fontId="6" fillId="0" borderId="0" xfId="7" applyFont="1" applyBorder="1" applyAlignment="1">
      <alignment horizontal="left" vertical="center"/>
    </xf>
  </cellXfs>
  <cellStyles count="15">
    <cellStyle name="差_2015年度台州市城市公交中央油补发放明细表 -" xfId="8"/>
    <cellStyle name="常规" xfId="0" builtinId="0"/>
    <cellStyle name="常规 2" xfId="1"/>
    <cellStyle name="常规 2 2" xfId="5"/>
    <cellStyle name="常规 2 3" xfId="7"/>
    <cellStyle name="常规 3" xfId="3"/>
    <cellStyle name="常规 3 2" xfId="9"/>
    <cellStyle name="常规 31" xfId="2"/>
    <cellStyle name="常规 4" xfId="4"/>
    <cellStyle name="常规 4 2" xfId="10"/>
    <cellStyle name="常规 5" xfId="6"/>
    <cellStyle name="常规 5 2" xfId="11"/>
    <cellStyle name="常规 6" xfId="12"/>
    <cellStyle name="常规 8" xfId="13"/>
    <cellStyle name="好_2015年度台州市城市公交中央油补发放明细表 -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F27" sqref="F27"/>
    </sheetView>
  </sheetViews>
  <sheetFormatPr defaultRowHeight="14.25"/>
  <cols>
    <col min="2" max="2" width="8.75" customWidth="1"/>
    <col min="3" max="3" width="35.5" customWidth="1"/>
    <col min="5" max="5" width="11.375" customWidth="1"/>
    <col min="6" max="6" width="13.125" customWidth="1"/>
    <col min="7" max="7" width="18.875" customWidth="1"/>
    <col min="8" max="8" width="14.125" customWidth="1"/>
    <col min="9" max="9" width="17.25" style="9" customWidth="1"/>
  </cols>
  <sheetData>
    <row r="1" spans="1:9" ht="22.5">
      <c r="A1" s="17" t="s">
        <v>30</v>
      </c>
      <c r="B1" s="17"/>
      <c r="C1" s="17"/>
      <c r="D1" s="17"/>
      <c r="E1" s="17"/>
      <c r="F1" s="17"/>
      <c r="G1" s="17"/>
      <c r="H1" s="17"/>
      <c r="I1" s="17"/>
    </row>
    <row r="2" spans="1:9">
      <c r="A2" s="16" t="s">
        <v>4</v>
      </c>
      <c r="B2" s="16"/>
      <c r="C2" s="16"/>
      <c r="D2" s="1"/>
      <c r="E2" s="1"/>
      <c r="F2" s="1"/>
      <c r="G2" s="18" t="s">
        <v>27</v>
      </c>
      <c r="H2" s="18"/>
      <c r="I2" s="18"/>
    </row>
    <row r="3" spans="1:9" ht="27">
      <c r="A3" s="2" t="s">
        <v>0</v>
      </c>
      <c r="B3" s="2" t="s">
        <v>5</v>
      </c>
      <c r="C3" s="2" t="s">
        <v>1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6" t="s">
        <v>11</v>
      </c>
    </row>
    <row r="4" spans="1:9">
      <c r="A4" s="3">
        <v>1</v>
      </c>
      <c r="B4" s="19" t="s">
        <v>12</v>
      </c>
      <c r="C4" s="3" t="s">
        <v>13</v>
      </c>
      <c r="D4" s="3">
        <f>D5</f>
        <v>17</v>
      </c>
      <c r="E4" s="12">
        <f t="shared" ref="E4:I4" si="0">E5</f>
        <v>323</v>
      </c>
      <c r="F4" s="12">
        <f t="shared" si="0"/>
        <v>596202.66</v>
      </c>
      <c r="G4" s="12">
        <f t="shared" si="0"/>
        <v>11327850.539999999</v>
      </c>
      <c r="H4" s="12" t="s">
        <v>28</v>
      </c>
      <c r="I4" s="15">
        <f t="shared" si="0"/>
        <v>182029.29027019543</v>
      </c>
    </row>
    <row r="5" spans="1:9">
      <c r="A5" s="4">
        <v>2</v>
      </c>
      <c r="B5" s="19"/>
      <c r="C5" s="4" t="s">
        <v>14</v>
      </c>
      <c r="D5" s="4">
        <v>17</v>
      </c>
      <c r="E5" s="4">
        <v>323</v>
      </c>
      <c r="F5" s="4">
        <v>596202.66</v>
      </c>
      <c r="G5" s="4">
        <v>11327850.539999999</v>
      </c>
      <c r="H5" s="8">
        <f>3446100/G13*10000</f>
        <v>160.69181847644279</v>
      </c>
      <c r="I5" s="8">
        <f>H5*G5/10000</f>
        <v>182029.29027019543</v>
      </c>
    </row>
    <row r="6" spans="1:9">
      <c r="A6" s="4">
        <v>3</v>
      </c>
      <c r="B6" s="20" t="s">
        <v>15</v>
      </c>
      <c r="C6" s="4" t="s">
        <v>13</v>
      </c>
      <c r="D6" s="4">
        <f>SUM(D7:D10)</f>
        <v>28</v>
      </c>
      <c r="E6" s="4">
        <f>SUM(E7:E10)</f>
        <v>932</v>
      </c>
      <c r="F6" s="13">
        <f>SUM(F7:F10)</f>
        <v>2165112</v>
      </c>
      <c r="G6" s="13">
        <f>SUM(G7:G10)</f>
        <v>62984431</v>
      </c>
      <c r="H6" s="8" t="s">
        <v>23</v>
      </c>
      <c r="I6" s="8">
        <f>I7+I8+I9+I10</f>
        <v>1012108.2753094037</v>
      </c>
    </row>
    <row r="7" spans="1:9">
      <c r="A7" s="12">
        <v>4</v>
      </c>
      <c r="B7" s="20"/>
      <c r="C7" s="4" t="s">
        <v>2</v>
      </c>
      <c r="D7" s="4">
        <v>12</v>
      </c>
      <c r="E7" s="4">
        <v>572</v>
      </c>
      <c r="F7" s="13">
        <v>674011</v>
      </c>
      <c r="G7" s="13">
        <v>29038623</v>
      </c>
      <c r="H7" s="8">
        <f>3446100/G13*10000</f>
        <v>160.69181847644279</v>
      </c>
      <c r="I7" s="8">
        <f t="shared" ref="I7:I12" si="1">H7*G7/10000</f>
        <v>466626.91359218571</v>
      </c>
    </row>
    <row r="8" spans="1:9">
      <c r="A8" s="4">
        <v>5</v>
      </c>
      <c r="B8" s="20"/>
      <c r="C8" s="4" t="s">
        <v>3</v>
      </c>
      <c r="D8" s="4">
        <v>9</v>
      </c>
      <c r="E8" s="4">
        <v>171</v>
      </c>
      <c r="F8" s="13">
        <v>844882</v>
      </c>
      <c r="G8" s="13">
        <v>16052758</v>
      </c>
      <c r="H8" s="8">
        <f>3446100/G13*10000</f>
        <v>160.69181847644279</v>
      </c>
      <c r="I8" s="8">
        <f t="shared" si="1"/>
        <v>257954.68745822649</v>
      </c>
    </row>
    <row r="9" spans="1:9">
      <c r="A9" s="4">
        <v>6</v>
      </c>
      <c r="B9" s="20"/>
      <c r="C9" s="4" t="s">
        <v>16</v>
      </c>
      <c r="D9" s="4">
        <v>5</v>
      </c>
      <c r="E9" s="4">
        <v>133</v>
      </c>
      <c r="F9" s="13">
        <v>436429</v>
      </c>
      <c r="G9" s="13">
        <v>12018930</v>
      </c>
      <c r="H9" s="8">
        <f>3446100/G13*10000</f>
        <v>160.69181847644279</v>
      </c>
      <c r="I9" s="8">
        <f t="shared" si="1"/>
        <v>193134.37178410726</v>
      </c>
    </row>
    <row r="10" spans="1:9">
      <c r="A10" s="12">
        <v>7</v>
      </c>
      <c r="B10" s="20"/>
      <c r="C10" s="4" t="s">
        <v>17</v>
      </c>
      <c r="D10" s="5">
        <v>2</v>
      </c>
      <c r="E10" s="4">
        <v>56</v>
      </c>
      <c r="F10" s="13">
        <v>209790</v>
      </c>
      <c r="G10" s="13">
        <v>5874120</v>
      </c>
      <c r="H10" s="8">
        <f>3446100/G13*10000</f>
        <v>160.69181847644279</v>
      </c>
      <c r="I10" s="8">
        <f t="shared" si="1"/>
        <v>94392.302474884214</v>
      </c>
    </row>
    <row r="11" spans="1:9">
      <c r="A11" s="4">
        <v>8</v>
      </c>
      <c r="B11" s="10"/>
      <c r="C11" s="4" t="s">
        <v>25</v>
      </c>
      <c r="D11" s="5">
        <f>D12</f>
        <v>104</v>
      </c>
      <c r="E11" s="5">
        <f t="shared" ref="E11:G11" si="2">E12</f>
        <v>2615</v>
      </c>
      <c r="F11" s="14">
        <f t="shared" si="2"/>
        <v>4548290.4000000004</v>
      </c>
      <c r="G11" s="14">
        <f t="shared" si="2"/>
        <v>140141698.30000001</v>
      </c>
      <c r="H11" s="8" t="s">
        <v>23</v>
      </c>
      <c r="I11" s="8">
        <f>I12</f>
        <v>2251962.4344204012</v>
      </c>
    </row>
    <row r="12" spans="1:9">
      <c r="A12" s="4">
        <v>9</v>
      </c>
      <c r="B12" s="10" t="s">
        <v>23</v>
      </c>
      <c r="C12" s="4" t="s">
        <v>24</v>
      </c>
      <c r="D12" s="5">
        <v>104</v>
      </c>
      <c r="E12" s="4">
        <v>2615</v>
      </c>
      <c r="F12" s="8">
        <v>4548290.4000000004</v>
      </c>
      <c r="G12" s="8">
        <v>140141698.30000001</v>
      </c>
      <c r="H12" s="8">
        <f>3446100/G13*10000</f>
        <v>160.69181847644279</v>
      </c>
      <c r="I12" s="8">
        <f t="shared" si="1"/>
        <v>2251962.4344204012</v>
      </c>
    </row>
    <row r="13" spans="1:9">
      <c r="A13" s="21" t="s">
        <v>18</v>
      </c>
      <c r="B13" s="21"/>
      <c r="C13" s="21"/>
      <c r="D13" s="3">
        <f>D4+D6+D11</f>
        <v>149</v>
      </c>
      <c r="E13" s="12">
        <f t="shared" ref="E13:G13" si="3">E4+E6+E11</f>
        <v>3870</v>
      </c>
      <c r="F13" s="12">
        <f t="shared" si="3"/>
        <v>7309605.0600000005</v>
      </c>
      <c r="G13" s="12">
        <f t="shared" si="3"/>
        <v>214453979.84</v>
      </c>
      <c r="H13" s="11" t="s">
        <v>26</v>
      </c>
      <c r="I13" s="7">
        <f>I4+I6+I11</f>
        <v>3446100</v>
      </c>
    </row>
    <row r="14" spans="1:9">
      <c r="A14" s="23" t="s">
        <v>22</v>
      </c>
      <c r="B14" s="23"/>
      <c r="C14" s="23"/>
      <c r="D14" s="23"/>
      <c r="E14" s="23"/>
      <c r="F14" s="23"/>
      <c r="G14" s="23"/>
      <c r="H14" s="23"/>
      <c r="I14" s="23"/>
    </row>
    <row r="15" spans="1:9">
      <c r="A15" s="24"/>
      <c r="B15" s="24"/>
      <c r="C15" s="24"/>
      <c r="D15" s="24"/>
      <c r="E15" s="24"/>
      <c r="F15" s="24"/>
      <c r="G15" s="24"/>
      <c r="H15" s="24"/>
      <c r="I15" s="24"/>
    </row>
    <row r="16" spans="1:9">
      <c r="A16" s="22" t="s">
        <v>19</v>
      </c>
      <c r="B16" s="22"/>
      <c r="C16" s="22"/>
      <c r="D16" s="22"/>
      <c r="E16" s="22"/>
      <c r="F16" s="22"/>
      <c r="G16" s="22"/>
      <c r="H16" s="22"/>
      <c r="I16" s="22"/>
    </row>
    <row r="17" spans="1:9">
      <c r="A17" s="16" t="s">
        <v>20</v>
      </c>
      <c r="B17" s="16"/>
      <c r="C17" s="16"/>
      <c r="D17" s="16"/>
      <c r="E17" s="16"/>
      <c r="F17" s="16"/>
      <c r="G17" s="16"/>
      <c r="H17" s="16"/>
      <c r="I17" s="16"/>
    </row>
    <row r="18" spans="1:9">
      <c r="A18" s="16" t="s">
        <v>21</v>
      </c>
      <c r="B18" s="16"/>
      <c r="C18" s="16"/>
      <c r="D18" s="16"/>
      <c r="E18" s="16"/>
      <c r="F18" s="16"/>
      <c r="G18" s="16"/>
      <c r="H18" s="16"/>
      <c r="I18" s="16"/>
    </row>
    <row r="19" spans="1:9">
      <c r="A19" s="16" t="s">
        <v>29</v>
      </c>
      <c r="B19" s="16"/>
      <c r="C19" s="16"/>
      <c r="D19" s="16"/>
      <c r="E19" s="16"/>
      <c r="F19" s="16"/>
      <c r="G19" s="16"/>
      <c r="H19" s="16"/>
      <c r="I19" s="16"/>
    </row>
  </sheetData>
  <mergeCells count="11">
    <mergeCell ref="A19:I19"/>
    <mergeCell ref="A1:I1"/>
    <mergeCell ref="A2:C2"/>
    <mergeCell ref="G2:I2"/>
    <mergeCell ref="B4:B5"/>
    <mergeCell ref="B6:B10"/>
    <mergeCell ref="A13:C13"/>
    <mergeCell ref="A16:I16"/>
    <mergeCell ref="A17:I17"/>
    <mergeCell ref="A18:I18"/>
    <mergeCell ref="A14:I15"/>
  </mergeCells>
  <phoneticPr fontId="1" type="noConversion"/>
  <pageMargins left="0.4" right="0.27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林芬</cp:lastModifiedBy>
  <cp:lastPrinted>2018-05-08T09:06:53Z</cp:lastPrinted>
  <dcterms:created xsi:type="dcterms:W3CDTF">2018-04-04T00:44:51Z</dcterms:created>
  <dcterms:modified xsi:type="dcterms:W3CDTF">2020-05-08T07:33:36Z</dcterms:modified>
</cp:coreProperties>
</file>